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<sst xmlns="http://schemas.openxmlformats.org/spreadsheetml/2006/main" count="219" uniqueCount="215">
  <si>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</si>
  <si>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</si>
  <si>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</si>
  <si>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</si>
  <si>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</si>
  <si>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</si>
  <si>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</si>
  <si>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</si>
  <si>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</si>
  <si>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</si>
  <si>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</si>
  <si>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БЕЗВОЗМЕЗДНЫЕ ПОСТУПЛЕНИЯ - ВСЕГО</t>
  </si>
  <si>
    <t>в тыс. рублей</t>
  </si>
  <si>
    <t>Код бюджетной классификации Российской Федерации</t>
  </si>
  <si>
    <t>Наименование кода группы, подгруппы, статьи, подстатьи, элемента, подвида доходов, классификации операций сектора государственного управления, относящихся к доходам бюджетов</t>
  </si>
  <si>
    <t>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</si>
  <si>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</si>
  <si>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</si>
  <si>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</si>
  <si>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</si>
  <si>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</si>
  <si>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</si>
  <si>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</si>
  <si>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</si>
  <si>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</si>
  <si>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</si>
  <si>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</si>
  <si>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</si>
  <si>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</si>
  <si>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</si>
  <si>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</si>
  <si>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</si>
  <si>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</si>
  <si>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</si>
  <si>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</si>
  <si>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</si>
  <si>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</si>
  <si>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</si>
  <si>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</si>
  <si>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</si>
  <si>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</si>
  <si>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</si>
  <si>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</si>
  <si>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</si>
  <si>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</si>
  <si>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городского округа город Октябрьский Республики Башкортостан</t>
  </si>
  <si>
    <t xml:space="preserve">Информация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</si>
  <si>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Налог на добычу общераспространенных полезных ископаемых</t>
  </si>
  <si>
    <t>\2180000000\\\ \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</si>
  <si>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</si>
  <si>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1 01 00000 00 0000 000</t>
  </si>
  <si>
    <t>1 07 01020 01 0000 110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</si>
  <si>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</si>
  <si>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</si>
  <si>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</si>
  <si>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</si>
  <si>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1 01 02000 01 0000 110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</si>
  <si>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</si>
  <si>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</si>
  <si>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</si>
  <si>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</si>
  <si>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</si>
  <si>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</si>
  <si>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</si>
  <si>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</si>
  <si>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</si>
  <si>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</si>
  <si>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</si>
  <si>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1 17 01040 04 0000 180</t>
  </si>
  <si>
    <t>1 17 05040 04 0000 180</t>
  </si>
  <si>
    <t>Прочие неналоговые доходы бюджетов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</si>
  <si>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</si>
  <si>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</si>
  <si>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</si>
  <si>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1 03 00000 00 0000 000</t>
  </si>
  <si>
    <t>НАЛОГИ НА ТОВАРЫ (РАБОТЫ, УСЛУГИ), РЕАЛИЗУЕМЫЕ НА ТЕРРИТОРИИ РОССИЙСКОЙ ФЕДЕРАЦИИ</t>
  </si>
  <si>
    <t>1 05 00000 00 0000 110</t>
  </si>
  <si>
    <t>1 05 01011 01 0000 110</t>
  </si>
  <si>
    <t>Налог, взимаемый с налогоплательщиков, выбравших в качестве объекта налогообложения 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</si>
  <si>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</si>
  <si>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</si>
  <si>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</si>
  <si>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</si>
  <si>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</si>
  <si>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</si>
  <si>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</si>
  <si>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</si>
  <si>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</si>
  <si>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</si>
  <si>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</si>
  <si>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</si>
  <si>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1 08 00000 00 0000 000</t>
  </si>
  <si>
    <t>1 12 00000 00 0000 120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</si>
  <si>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</si>
  <si>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</si>
  <si>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</si>
  <si>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</si>
  <si>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</si>
  <si>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</si>
  <si>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</si>
  <si>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Прочие доходы от компенсации затрат бюджетов городских округов</t>
  </si>
  <si>
    <t>Невыясненные поступления , зачисляемые в бюджеты городских округов</t>
  </si>
  <si>
    <t>Дотации на выравнивание бюджетной обеспеченности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</si>
  <si>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</si>
  <si>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1 07 00000 00 0000 000</t>
  </si>
  <si>
    <t>1 05 01000 00 0000 110</t>
  </si>
  <si>
    <t>Налог, взимаемый в связи с применением упрощенной системы налогообложения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</si>
  <si>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</si>
  <si>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</si>
  <si>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\2070000000\\\ \</t>
  </si>
  <si>
    <t>ПРОЧИЕ БЕЗВОЗМЕЗДНЫЕ ПОСТУПЛЕНИЯ</t>
  </si>
  <si>
    <t>\2021000000\\\ \</t>
  </si>
  <si>
    <t>\2021500100\\\ \</t>
  </si>
  <si>
    <t>\2021500200\\\ \</t>
  </si>
  <si>
    <t>\2022000000\\\ \</t>
  </si>
  <si>
    <t>\2022021600\\\ \</t>
  </si>
  <si>
    <t>\2022999900\\\ \</t>
  </si>
  <si>
    <t>\2022555500\\\ \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</si>
  <si>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</si>
  <si>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\2023000000\\\ \</t>
  </si>
  <si>
    <t>\2023002400\\\ \</t>
  </si>
  <si>
    <t>\2023002900\\\ \</t>
  </si>
  <si>
    <t>\2023508200\\\ \</t>
  </si>
  <si>
    <t>Уточненный план</t>
  </si>
  <si>
    <t>\2022999800\\\ \</t>
  </si>
  <si>
    <t>Субсидии бюджетам на финансовое обеспечение отдельных полномочий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</si>
  <si>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</si>
  <si>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1 06 02010 02 0000 110</t>
  </si>
  <si>
    <t>Налог на имущество организаций по имуществу, не входящему в Единую систему газоснабжения</t>
  </si>
  <si>
    <t>\2022007700\\\ \</t>
  </si>
  <si>
    <t>Субсидии бюджетам на софинансирование капитальных вложений в объекты муниципальной собственности</t>
  </si>
  <si>
    <t>\2022549700\\\ \</t>
  </si>
  <si>
    <t>Субсидии бюджетам на реализацию мероприятий по обеспечению жильем молодых семей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</si>
  <si>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</si>
  <si>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1 08 07173 01 0000 110</t>
  </si>
  <si>
    <t>\2023512000\\\ \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</si>
  <si>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</si>
  <si>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\2023546900\\\ \</t>
  </si>
  <si>
    <t>Субвенции бюджетам на проведение Всероссийской переписи населения 2020 года</t>
  </si>
  <si>
    <t>\2022530400\\\ \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</si>
  <si>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</si>
  <si>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\2022549100\\\ \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</si>
  <si>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</si>
  <si>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\2024000000\\\ \</t>
  </si>
  <si>
    <t>Иные межбюджетные трансферты</t>
  </si>
  <si>
    <t>\2024530300\\\ \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</si>
  <si>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</si>
  <si>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</si>
  <si>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</si>
  <si>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отрасли культуры</t>
  </si>
  <si>
    <t>\2022551900\\\ \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</si>
  <si>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</si>
  <si>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</si>
  <si>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</si>
  <si>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</si>
  <si>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</si>
  <si>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</si>
  <si>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</si>
  <si>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</si>
  <si>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</si>
  <si>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</si>
  <si>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1 14 02 042 04 6006 440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</si>
  <si>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(доходы от сдачи металлолома)</t>
  </si>
  <si>
    <t>1 14 02 042 04 6007 440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</si>
  <si>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(доходы от сдачи макулатуры)</t>
  </si>
  <si>
    <t>1 14 02 043 04 6006 440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</si>
  <si>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(доходы от сдачи металлолома)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</si>
  <si>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</si>
  <si>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</si>
  <si>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1 17 15 020 04 0000 150</t>
  </si>
  <si>
    <t>Инициативные платежи, зачисляемые в бюджеты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</si>
  <si>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</si>
  <si>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</si>
  <si>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</si>
  <si>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</si>
  <si>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1 03 02261 01 0000 110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</si>
  <si>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</si>
  <si>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</si>
  <si>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</si>
  <si>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Утвержденный план</t>
  </si>
  <si>
    <t xml:space="preserve">Поступило </t>
  </si>
  <si>
    <t>\2022502104\\\ \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</si>
  <si>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</si>
  <si>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\20224999900\\\ \</t>
  </si>
  <si>
    <t>Прочие межбюджетные трансферты, передаваемые бюджетам</t>
  </si>
  <si>
    <t xml:space="preserve">1 09 00 000 00 0000 000
</t>
  </si>
  <si>
    <t xml:space="preserve">ЗАДОЛЖЕННОСТЬ И ПЕРЕРАСЧЕТЫ ПО ОТМЕНЕННЫМ НАЛОГАМ, СБОРАМ И ИНЫМ ОБЯЗАТЕЛЬНЫМ ПЛАТЕЖАМ 
</t>
  </si>
  <si>
    <t>1 14 02042 04 6005 440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</si>
  <si>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(доходы от продажи древесины)</t>
  </si>
  <si>
    <t>по доходам за 2022 год</t>
  </si>
  <si>
    <t>\2021999900\\\ \</t>
  </si>
  <si>
    <t>Прочие дотации</t>
  </si>
  <si>
    <t>\2024517900\\\ \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</si>
  <si>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</si>
  <si>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1 09 04 052 04 0000 110
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</si>
  <si>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</si>
  <si>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% перевыполнения (недовыполнения) утвержденного плана</t>
  </si>
  <si>
    <t>Пояснения отклонений между первоначально утвержденными показателями доходов и их фактическими значениями</t>
  </si>
  <si>
    <t>в связи с увеличением объема добычи нерудных строительных материалов</t>
  </si>
  <si>
    <t>Проведение в 2022 году аукционов по продаже права на заключение договора аренды на значительную сумму</t>
  </si>
  <si>
    <t>Увеличение количества планируемых к продаже земельных участков</t>
  </si>
  <si>
    <t xml:space="preserve">В связи с поступлением не запланированной суммы задолженности прошлых лет </t>
  </si>
  <si>
    <t>Поступление незапланированных инициативных платежей от физических и юридических лиц для реализации 7 проектов на территории города</t>
  </si>
  <si>
    <t>Поступление в 2022 году значительной суммы возврата дебиторской задолженности прошлых лет</t>
  </si>
  <si>
    <t>В связи с планированием бюджета (утвержденный план) по отчету налоговой инспекции 5-МН с некорректной суммой</t>
  </si>
  <si>
    <t>Увеличение в связи с ростом фонда заработной платы</t>
  </si>
  <si>
    <t xml:space="preserve">Увеличение объема поступления доходов от уплаты акцизов на нефтепродукты </t>
  </si>
  <si>
    <t>Рост налоговой базы и увеличение количества налогоплательщиков</t>
  </si>
  <si>
    <t>Снижение налоговой базы и количества налогоплательщиков</t>
  </si>
  <si>
    <t>увеличнеие дотации на  поддержку мер сбалансированности бюджетов на увеличение МРОТ, на доведение зарплаты указных категорий до целевых показателей, на коммунальные услуги</t>
  </si>
  <si>
    <t>в 2,2 раза</t>
  </si>
  <si>
    <t>выделение средств из республиканского бюджета на строительство «Застройка жилого микрорайона 40а г. Октябрьский РБ «Улица в жилой застройки микрорайона 40а г. Октябрьский РБ» (автомобильные дороги) 1 пусковой элемент</t>
  </si>
  <si>
    <t xml:space="preserve">перераспредление средств республиканского и федерального бюджетов на реализацию мероприятий регионального проекта «Жилье Республики Башкортостан» </t>
  </si>
  <si>
    <t>предоставление субвенции по фактической потребности</t>
  </si>
  <si>
    <t>выделены субсидии на реализацию проектов по комплексному благоустройству дворовых территорий муниципальных образований Республики Башкортостан «Башкирские дворики», на проекты развития общественной инфраструктуры, основанные на местных инициативах, на развитие субъектов малого и среднего предпринимательства, а также физических лиц, применяющих специальный налоговый режим «Налог на профессиональный доход»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</si>
</sst>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.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Alignment="1">
      <alignment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74" fontId="12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74" fontId="9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4" fontId="9" fillId="34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4" fontId="9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174" fontId="2" fillId="34" borderId="1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174" fontId="3" fillId="0" borderId="11" xfId="0" applyNumberFormat="1" applyFont="1" applyBorder="1" applyAlignment="1">
      <alignment horizontal="right" vertical="top" wrapText="1"/>
    </xf>
    <xf numFmtId="174" fontId="2" fillId="0" borderId="11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 wrapText="1"/>
    </xf>
    <xf numFmtId="174" fontId="3" fillId="34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3" fontId="2" fillId="34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174" fontId="9" fillId="0" borderId="10" xfId="0" applyNumberFormat="1" applyFont="1" applyBorder="1" applyAlignment="1">
      <alignment horizontal="left" vertical="top" wrapText="1"/>
    </xf>
    <xf numFmtId="174" fontId="9" fillId="0" borderId="11" xfId="0" applyNumberFormat="1" applyFont="1" applyBorder="1" applyAlignment="1">
      <alignment horizontal="right" vertical="top" wrapText="1"/>
    </xf>
    <xf numFmtId="0" fontId="34" fillId="34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="75" zoomScaleNormal="75" zoomScalePageLayoutView="0" workbookViewId="0" topLeftCell="A1">
      <selection activeCell="B8" sqref="B8"/>
    </sheetView>
  </sheetViews>
  <sheetFormatPr defaultColWidth="8.875" defaultRowHeight="12.75"/>
  <cols>
    <col min="1" max="1" width="22.125" style="1" customWidth="1"/>
    <col min="2" max="2" width="65.375" style="4" customWidth="1"/>
    <col min="3" max="3" width="15.875" style="39" customWidth="1"/>
    <col min="4" max="4" width="14.75390625" style="51" customWidth="1"/>
    <col min="5" max="5" width="15.875" style="51" customWidth="1"/>
    <col min="6" max="6" width="14.00390625" style="52" customWidth="1"/>
    <col min="7" max="7" width="40.75390625" style="39" customWidth="1"/>
    <col min="8" max="16384" width="8.875" style="39" customWidth="1"/>
  </cols>
  <sheetData>
    <row r="1" spans="1:7" ht="18.75" customHeight="1">
      <c r="A1" s="58" t="s">
        <v>46</v>
      </c>
      <c r="B1" s="58"/>
      <c r="C1" s="58"/>
      <c r="D1" s="58"/>
      <c r="E1" s="58"/>
      <c r="F1" s="58"/>
      <c r="G1" s="58"/>
    </row>
    <row r="2" spans="1:7" ht="18.75" customHeight="1">
      <c r="A2" s="58" t="s">
        <v>45</v>
      </c>
      <c r="B2" s="58"/>
      <c r="C2" s="58"/>
      <c r="D2" s="58"/>
      <c r="E2" s="58"/>
      <c r="F2" s="58"/>
      <c r="G2" s="58"/>
    </row>
    <row r="3" spans="1:7" ht="18.75" customHeight="1">
      <c r="A3" s="58" t="s">
        <v>189</v>
      </c>
      <c r="B3" s="58"/>
      <c r="C3" s="58"/>
      <c r="D3" s="58"/>
      <c r="E3" s="58"/>
      <c r="F3" s="58"/>
      <c r="G3" s="58"/>
    </row>
    <row r="4" spans="1:7" ht="15.75">
      <c r="A4" s="7"/>
      <c r="B4" s="8"/>
      <c r="C4" s="40"/>
      <c r="D4" s="41"/>
      <c r="E4" s="42"/>
      <c r="F4" s="40"/>
      <c r="G4" s="43" t="s">
        <v>12</v>
      </c>
    </row>
    <row r="5" spans="1:7" ht="32.25" customHeight="1">
      <c r="A5" s="59" t="s">
        <v>13</v>
      </c>
      <c r="B5" s="60" t="s">
        <v>14</v>
      </c>
      <c r="C5" s="59" t="s">
        <v>179</v>
      </c>
      <c r="D5" s="54" t="s">
        <v>123</v>
      </c>
      <c r="E5" s="54" t="s">
        <v>180</v>
      </c>
      <c r="F5" s="55" t="s">
        <v>196</v>
      </c>
      <c r="G5" s="57" t="s">
        <v>197</v>
      </c>
    </row>
    <row r="6" spans="1:7" ht="81.75" customHeight="1">
      <c r="A6" s="59"/>
      <c r="B6" s="61"/>
      <c r="C6" s="59"/>
      <c r="D6" s="54"/>
      <c r="E6" s="54"/>
      <c r="F6" s="56"/>
      <c r="G6" s="57"/>
    </row>
    <row r="7" spans="1:7" ht="15.75">
      <c r="A7" s="9">
        <v>1</v>
      </c>
      <c r="B7" s="9">
        <v>2</v>
      </c>
      <c r="C7" s="9">
        <v>3</v>
      </c>
      <c r="D7" s="33">
        <v>4</v>
      </c>
      <c r="E7" s="33">
        <v>5</v>
      </c>
      <c r="F7" s="35">
        <v>6</v>
      </c>
      <c r="G7" s="38">
        <v>7</v>
      </c>
    </row>
    <row r="8" spans="1:7" s="45" customFormat="1" ht="15.75">
      <c r="A8" s="20" t="s">
        <v>15</v>
      </c>
      <c r="B8" s="21" t="s">
        <v>16</v>
      </c>
      <c r="C8" s="22">
        <f>C9+C11+C16+C28+C32+C34+C38+C40+C49+C54+C58+C68+C69</f>
        <v>1070738</v>
      </c>
      <c r="D8" s="32">
        <f>D9+D11+D16+D28+D32+D34+D38+D40+D49+D54+D58+D68+D69</f>
        <v>1214002.8</v>
      </c>
      <c r="E8" s="32">
        <f>E9+E11+E16+E28+E32+E34+E38+E40+E49+E54+E58+E68+E69</f>
        <v>1295716.2</v>
      </c>
      <c r="F8" s="36">
        <f>SUM(E8/C8)*100-100</f>
        <v>21.01150795059108</v>
      </c>
      <c r="G8" s="44"/>
    </row>
    <row r="9" spans="1:7" s="45" customFormat="1" ht="31.5">
      <c r="A9" s="20" t="s">
        <v>50</v>
      </c>
      <c r="B9" s="21" t="s">
        <v>17</v>
      </c>
      <c r="C9" s="22">
        <f>SUM(C10)</f>
        <v>452244</v>
      </c>
      <c r="D9" s="32">
        <f>SUM(D10)</f>
        <v>470770</v>
      </c>
      <c r="E9" s="32">
        <f>SUM(E10)</f>
        <v>490469.3</v>
      </c>
      <c r="F9" s="37">
        <f aca="true" t="shared" si="0" ref="F9:F68">SUM(E9/C9)*100-100</f>
        <v>8.452361999274729</v>
      </c>
      <c r="G9" s="46" t="s">
        <v>205</v>
      </c>
    </row>
    <row r="10" spans="1:7" ht="15.75">
      <c r="A10" s="23" t="s">
        <v>56</v>
      </c>
      <c r="B10" s="24" t="s">
        <v>18</v>
      </c>
      <c r="C10" s="25">
        <v>452244</v>
      </c>
      <c r="D10" s="17">
        <v>470770</v>
      </c>
      <c r="E10" s="17">
        <v>490469.3</v>
      </c>
      <c r="F10" s="36">
        <f t="shared" si="0"/>
        <v>8.452361999274729</v>
      </c>
      <c r="G10" s="46"/>
    </row>
    <row r="11" spans="1:7" s="45" customFormat="1" ht="47.25">
      <c r="A11" s="20" t="s">
        <v>74</v>
      </c>
      <c r="B11" s="21" t="s">
        <v>75</v>
      </c>
      <c r="C11" s="22">
        <f>SUM(C12:C15)</f>
        <v>13774</v>
      </c>
      <c r="D11" s="32">
        <f>SUM(D12:D15)</f>
        <v>13774</v>
      </c>
      <c r="E11" s="32">
        <f>SUM(E12:E15)</f>
        <v>15609.400000000001</v>
      </c>
      <c r="F11" s="37">
        <f t="shared" si="0"/>
        <v>13.325105270800066</v>
      </c>
      <c r="G11" s="46" t="s">
        <v>206</v>
      </c>
    </row>
    <row r="12" spans="1:7" ht="120" customHeight="1">
      <c r="A12" s="23" t="s">
        <v>172</v>
      </c>
      <c r="B12" s="24" t="s">
        <v>171</v>
      </c>
      <c r="C12" s="25">
        <v>6340</v>
      </c>
      <c r="D12" s="17">
        <v>6340</v>
      </c>
      <c r="E12" s="17">
        <v>7825.1</v>
      </c>
      <c r="F12" s="36">
        <f t="shared" si="0"/>
        <v>23.424290220820197</v>
      </c>
      <c r="G12" s="46"/>
    </row>
    <row r="13" spans="1:7" ht="141.75">
      <c r="A13" s="23" t="s">
        <v>173</v>
      </c>
      <c r="B13" s="24" t="s">
        <v>176</v>
      </c>
      <c r="C13" s="25">
        <v>31</v>
      </c>
      <c r="D13" s="17">
        <v>31</v>
      </c>
      <c r="E13" s="17">
        <v>42.3</v>
      </c>
      <c r="F13" s="36">
        <f t="shared" si="0"/>
        <v>36.451612903225794</v>
      </c>
      <c r="G13" s="46"/>
    </row>
    <row r="14" spans="1:7" ht="126">
      <c r="A14" s="23" t="s">
        <v>174</v>
      </c>
      <c r="B14" s="24" t="s">
        <v>177</v>
      </c>
      <c r="C14" s="25">
        <v>7403</v>
      </c>
      <c r="D14" s="17">
        <v>7403</v>
      </c>
      <c r="E14" s="17">
        <v>8639.8</v>
      </c>
      <c r="F14" s="36">
        <f t="shared" si="0"/>
        <v>16.706740510603794</v>
      </c>
      <c r="G14" s="46"/>
    </row>
    <row r="15" spans="1:7" ht="126">
      <c r="A15" s="23" t="s">
        <v>175</v>
      </c>
      <c r="B15" s="24" t="s">
        <v>178</v>
      </c>
      <c r="C15" s="25">
        <v>0</v>
      </c>
      <c r="D15" s="17">
        <v>0</v>
      </c>
      <c r="E15" s="17">
        <v>-897.8</v>
      </c>
      <c r="F15" s="36"/>
      <c r="G15" s="46"/>
    </row>
    <row r="16" spans="1:7" s="45" customFormat="1" ht="31.5">
      <c r="A16" s="20" t="s">
        <v>76</v>
      </c>
      <c r="B16" s="21" t="s">
        <v>19</v>
      </c>
      <c r="C16" s="22">
        <f>SUM(C18:C27)</f>
        <v>188636</v>
      </c>
      <c r="D16" s="32">
        <f>SUM(D18:D27)</f>
        <v>199160</v>
      </c>
      <c r="E16" s="32">
        <f>SUM(E18:E27)</f>
        <v>205411.5</v>
      </c>
      <c r="F16" s="37">
        <f t="shared" si="0"/>
        <v>8.893053287813558</v>
      </c>
      <c r="G16" s="46" t="s">
        <v>207</v>
      </c>
    </row>
    <row r="17" spans="1:7" s="45" customFormat="1" ht="31.5">
      <c r="A17" s="26" t="s">
        <v>105</v>
      </c>
      <c r="B17" s="24" t="s">
        <v>106</v>
      </c>
      <c r="C17" s="25">
        <f>SUM(C18:C21)</f>
        <v>155520</v>
      </c>
      <c r="D17" s="17">
        <v>164700</v>
      </c>
      <c r="E17" s="17">
        <v>168134.7</v>
      </c>
      <c r="F17" s="36">
        <f t="shared" si="0"/>
        <v>8.11130401234567</v>
      </c>
      <c r="G17" s="44"/>
    </row>
    <row r="18" spans="1:7" ht="31.5">
      <c r="A18" s="23" t="s">
        <v>77</v>
      </c>
      <c r="B18" s="24" t="s">
        <v>78</v>
      </c>
      <c r="C18" s="25">
        <v>105224</v>
      </c>
      <c r="D18" s="17">
        <v>107200</v>
      </c>
      <c r="E18" s="17">
        <v>109267.1</v>
      </c>
      <c r="F18" s="36">
        <f t="shared" si="0"/>
        <v>3.842374363263133</v>
      </c>
      <c r="G18" s="46"/>
    </row>
    <row r="19" spans="1:7" ht="47.25" hidden="1">
      <c r="A19" s="23" t="s">
        <v>79</v>
      </c>
      <c r="B19" s="24" t="s">
        <v>80</v>
      </c>
      <c r="C19" s="25">
        <v>0</v>
      </c>
      <c r="D19" s="17">
        <v>0</v>
      </c>
      <c r="E19" s="17">
        <v>0</v>
      </c>
      <c r="F19" s="36" t="e">
        <f t="shared" si="0"/>
        <v>#DIV/0!</v>
      </c>
      <c r="G19" s="46"/>
    </row>
    <row r="20" spans="1:7" ht="47.25">
      <c r="A20" s="29" t="s">
        <v>79</v>
      </c>
      <c r="B20" s="30" t="s">
        <v>80</v>
      </c>
      <c r="C20" s="17">
        <v>0</v>
      </c>
      <c r="D20" s="17">
        <v>0</v>
      </c>
      <c r="E20" s="17">
        <v>5.9</v>
      </c>
      <c r="F20" s="36"/>
      <c r="G20" s="46"/>
    </row>
    <row r="21" spans="1:7" ht="47.25">
      <c r="A21" s="23" t="s">
        <v>81</v>
      </c>
      <c r="B21" s="24" t="s">
        <v>82</v>
      </c>
      <c r="C21" s="25">
        <v>50296</v>
      </c>
      <c r="D21" s="17">
        <v>57500</v>
      </c>
      <c r="E21" s="17">
        <v>58869.7</v>
      </c>
      <c r="F21" s="36">
        <f t="shared" si="0"/>
        <v>17.046484809925232</v>
      </c>
      <c r="G21" s="46"/>
    </row>
    <row r="22" spans="1:7" ht="63">
      <c r="A22" s="29" t="s">
        <v>151</v>
      </c>
      <c r="B22" s="30" t="s">
        <v>152</v>
      </c>
      <c r="C22" s="25">
        <v>0</v>
      </c>
      <c r="D22" s="17">
        <v>0</v>
      </c>
      <c r="E22" s="17">
        <v>-3.8</v>
      </c>
      <c r="F22" s="36"/>
      <c r="G22" s="46"/>
    </row>
    <row r="23" spans="1:7" ht="31.5">
      <c r="A23" s="29" t="s">
        <v>153</v>
      </c>
      <c r="B23" s="30" t="s">
        <v>154</v>
      </c>
      <c r="C23" s="25">
        <v>0</v>
      </c>
      <c r="D23" s="17">
        <v>0</v>
      </c>
      <c r="E23" s="17">
        <v>-4.2</v>
      </c>
      <c r="F23" s="36"/>
      <c r="G23" s="46"/>
    </row>
    <row r="24" spans="1:7" ht="31.5">
      <c r="A24" s="23" t="s">
        <v>83</v>
      </c>
      <c r="B24" s="24" t="s">
        <v>20</v>
      </c>
      <c r="C24" s="25">
        <v>0</v>
      </c>
      <c r="D24" s="17">
        <v>250</v>
      </c>
      <c r="E24" s="17">
        <v>354.7</v>
      </c>
      <c r="F24" s="36"/>
      <c r="G24" s="46"/>
    </row>
    <row r="25" spans="1:7" ht="47.25">
      <c r="A25" s="23" t="s">
        <v>84</v>
      </c>
      <c r="B25" s="24" t="s">
        <v>85</v>
      </c>
      <c r="C25" s="25">
        <v>0</v>
      </c>
      <c r="D25" s="17">
        <v>0</v>
      </c>
      <c r="E25" s="17">
        <v>-9.6</v>
      </c>
      <c r="F25" s="36"/>
      <c r="G25" s="46"/>
    </row>
    <row r="26" spans="1:7" ht="21.75" customHeight="1">
      <c r="A26" s="23" t="s">
        <v>86</v>
      </c>
      <c r="B26" s="24" t="s">
        <v>21</v>
      </c>
      <c r="C26" s="25">
        <v>0</v>
      </c>
      <c r="D26" s="17">
        <v>1094</v>
      </c>
      <c r="E26" s="17">
        <v>1094.9</v>
      </c>
      <c r="F26" s="36"/>
      <c r="G26" s="46"/>
    </row>
    <row r="27" spans="1:7" ht="31.5">
      <c r="A27" s="23" t="s">
        <v>87</v>
      </c>
      <c r="B27" s="24" t="s">
        <v>88</v>
      </c>
      <c r="C27" s="25">
        <v>33116</v>
      </c>
      <c r="D27" s="17">
        <v>33116</v>
      </c>
      <c r="E27" s="17">
        <v>35836.8</v>
      </c>
      <c r="F27" s="36">
        <f t="shared" si="0"/>
        <v>8.215968112090849</v>
      </c>
      <c r="G27" s="46"/>
    </row>
    <row r="28" spans="1:7" s="45" customFormat="1" ht="15.75">
      <c r="A28" s="20" t="s">
        <v>22</v>
      </c>
      <c r="B28" s="21" t="s">
        <v>23</v>
      </c>
      <c r="C28" s="22">
        <f>SUM(C29:C31)</f>
        <v>113439</v>
      </c>
      <c r="D28" s="32">
        <f>SUM(D29:D31)</f>
        <v>155423</v>
      </c>
      <c r="E28" s="32">
        <f>SUM(E29:E31)</f>
        <v>158303.09999999998</v>
      </c>
      <c r="F28" s="37">
        <f t="shared" si="0"/>
        <v>39.549096871446295</v>
      </c>
      <c r="G28" s="44"/>
    </row>
    <row r="29" spans="1:7" ht="63">
      <c r="A29" s="23" t="s">
        <v>89</v>
      </c>
      <c r="B29" s="24" t="s">
        <v>90</v>
      </c>
      <c r="C29" s="25">
        <v>57570</v>
      </c>
      <c r="D29" s="17">
        <v>100500</v>
      </c>
      <c r="E29" s="17">
        <v>102272</v>
      </c>
      <c r="F29" s="36">
        <f t="shared" si="0"/>
        <v>77.64808059753344</v>
      </c>
      <c r="G29" s="46" t="s">
        <v>204</v>
      </c>
    </row>
    <row r="30" spans="1:7" ht="31.5">
      <c r="A30" s="23" t="s">
        <v>127</v>
      </c>
      <c r="B30" s="24" t="s">
        <v>128</v>
      </c>
      <c r="C30" s="25">
        <v>3209</v>
      </c>
      <c r="D30" s="17">
        <v>3300</v>
      </c>
      <c r="E30" s="17">
        <v>3680.9</v>
      </c>
      <c r="F30" s="36">
        <f t="shared" si="0"/>
        <v>14.705515736989724</v>
      </c>
      <c r="G30" s="46"/>
    </row>
    <row r="31" spans="1:7" ht="15.75">
      <c r="A31" s="23" t="s">
        <v>24</v>
      </c>
      <c r="B31" s="24" t="s">
        <v>25</v>
      </c>
      <c r="C31" s="25">
        <v>52660</v>
      </c>
      <c r="D31" s="17">
        <v>51623</v>
      </c>
      <c r="E31" s="17">
        <v>52350.2</v>
      </c>
      <c r="F31" s="36">
        <f t="shared" si="0"/>
        <v>-0.5883023167489512</v>
      </c>
      <c r="G31" s="46"/>
    </row>
    <row r="32" spans="1:7" s="45" customFormat="1" ht="31.5">
      <c r="A32" s="20" t="s">
        <v>104</v>
      </c>
      <c r="B32" s="21" t="s">
        <v>26</v>
      </c>
      <c r="C32" s="22">
        <f>SUM(C33)</f>
        <v>3500</v>
      </c>
      <c r="D32" s="32">
        <f>SUM(D33)</f>
        <v>4700</v>
      </c>
      <c r="E32" s="32">
        <f>SUM(E33)</f>
        <v>6139.2</v>
      </c>
      <c r="F32" s="37">
        <f t="shared" si="0"/>
        <v>75.40571428571428</v>
      </c>
      <c r="G32" s="46" t="s">
        <v>198</v>
      </c>
    </row>
    <row r="33" spans="1:7" ht="31.5">
      <c r="A33" s="23" t="s">
        <v>51</v>
      </c>
      <c r="B33" s="24" t="s">
        <v>47</v>
      </c>
      <c r="C33" s="25">
        <v>3500</v>
      </c>
      <c r="D33" s="17">
        <v>4700</v>
      </c>
      <c r="E33" s="17">
        <v>6139.2</v>
      </c>
      <c r="F33" s="36">
        <f t="shared" si="0"/>
        <v>75.40571428571428</v>
      </c>
      <c r="G33" s="46"/>
    </row>
    <row r="34" spans="1:7" s="45" customFormat="1" ht="15.75">
      <c r="A34" s="20" t="s">
        <v>91</v>
      </c>
      <c r="B34" s="21" t="s">
        <v>27</v>
      </c>
      <c r="C34" s="22">
        <f>SUM(C35:C37)</f>
        <v>15090</v>
      </c>
      <c r="D34" s="32">
        <f>SUM(D35:D37)</f>
        <v>18070</v>
      </c>
      <c r="E34" s="32">
        <f>SUM(E35:E37)</f>
        <v>18652.600000000002</v>
      </c>
      <c r="F34" s="37">
        <f t="shared" si="0"/>
        <v>23.609012591119964</v>
      </c>
      <c r="G34" s="44"/>
    </row>
    <row r="35" spans="1:7" ht="47.25">
      <c r="A35" s="23" t="s">
        <v>57</v>
      </c>
      <c r="B35" s="24" t="s">
        <v>58</v>
      </c>
      <c r="C35" s="25">
        <v>14610</v>
      </c>
      <c r="D35" s="17">
        <v>17700</v>
      </c>
      <c r="E35" s="17">
        <v>18242.2</v>
      </c>
      <c r="F35" s="36">
        <f t="shared" si="0"/>
        <v>24.86105407255306</v>
      </c>
      <c r="G35" s="46"/>
    </row>
    <row r="36" spans="1:7" ht="31.5">
      <c r="A36" s="23" t="s">
        <v>59</v>
      </c>
      <c r="B36" s="24" t="s">
        <v>60</v>
      </c>
      <c r="C36" s="25">
        <v>180</v>
      </c>
      <c r="D36" s="17">
        <v>180</v>
      </c>
      <c r="E36" s="17">
        <v>220</v>
      </c>
      <c r="F36" s="36">
        <f t="shared" si="0"/>
        <v>22.22222222222223</v>
      </c>
      <c r="G36" s="46"/>
    </row>
    <row r="37" spans="1:7" ht="93.75" customHeight="1">
      <c r="A37" s="23" t="s">
        <v>134</v>
      </c>
      <c r="B37" s="27" t="s">
        <v>133</v>
      </c>
      <c r="C37" s="25">
        <v>300</v>
      </c>
      <c r="D37" s="17">
        <v>190</v>
      </c>
      <c r="E37" s="17">
        <v>190.4</v>
      </c>
      <c r="F37" s="36">
        <f t="shared" si="0"/>
        <v>-36.53333333333333</v>
      </c>
      <c r="G37" s="46"/>
    </row>
    <row r="38" spans="1:7" ht="63">
      <c r="A38" s="20" t="s">
        <v>185</v>
      </c>
      <c r="B38" s="21" t="s">
        <v>186</v>
      </c>
      <c r="C38" s="32">
        <f>C39</f>
        <v>0</v>
      </c>
      <c r="D38" s="32">
        <f>D39</f>
        <v>0</v>
      </c>
      <c r="E38" s="32">
        <f>E39</f>
        <v>-12.6</v>
      </c>
      <c r="F38" s="36"/>
      <c r="G38" s="46"/>
    </row>
    <row r="39" spans="1:7" s="48" customFormat="1" ht="31.5">
      <c r="A39" s="23" t="s">
        <v>194</v>
      </c>
      <c r="B39" s="24" t="s">
        <v>195</v>
      </c>
      <c r="C39" s="17">
        <v>0</v>
      </c>
      <c r="D39" s="17">
        <v>0</v>
      </c>
      <c r="E39" s="17">
        <v>-12.6</v>
      </c>
      <c r="F39" s="36"/>
      <c r="G39" s="47"/>
    </row>
    <row r="40" spans="1:7" s="45" customFormat="1" ht="63">
      <c r="A40" s="20" t="s">
        <v>61</v>
      </c>
      <c r="B40" s="21" t="s">
        <v>28</v>
      </c>
      <c r="C40" s="22">
        <f>SUM(C41:C48)</f>
        <v>163930</v>
      </c>
      <c r="D40" s="32">
        <f>SUM(D41:D48)</f>
        <v>233197.4</v>
      </c>
      <c r="E40" s="32">
        <f>SUM(E41:E48)</f>
        <v>255772.90000000002</v>
      </c>
      <c r="F40" s="37">
        <f t="shared" si="0"/>
        <v>56.025681693405744</v>
      </c>
      <c r="G40" s="46" t="s">
        <v>199</v>
      </c>
    </row>
    <row r="41" spans="1:7" ht="78.75">
      <c r="A41" s="23" t="s">
        <v>29</v>
      </c>
      <c r="B41" s="24" t="s">
        <v>62</v>
      </c>
      <c r="C41" s="25">
        <v>116580</v>
      </c>
      <c r="D41" s="17">
        <v>110246</v>
      </c>
      <c r="E41" s="17">
        <v>120169.6</v>
      </c>
      <c r="F41" s="36">
        <f t="shared" si="0"/>
        <v>3.0790873220106363</v>
      </c>
      <c r="G41" s="46"/>
    </row>
    <row r="42" spans="1:7" ht="78.75">
      <c r="A42" s="23" t="s">
        <v>30</v>
      </c>
      <c r="B42" s="24" t="s">
        <v>31</v>
      </c>
      <c r="C42" s="25">
        <v>24000</v>
      </c>
      <c r="D42" s="17">
        <v>95640</v>
      </c>
      <c r="E42" s="17">
        <v>101615.3</v>
      </c>
      <c r="F42" s="36">
        <f t="shared" si="0"/>
        <v>323.39708333333334</v>
      </c>
      <c r="G42" s="46"/>
    </row>
    <row r="43" spans="1:7" ht="78.75">
      <c r="A43" s="23" t="s">
        <v>155</v>
      </c>
      <c r="B43" s="24" t="s">
        <v>156</v>
      </c>
      <c r="C43" s="25">
        <v>0</v>
      </c>
      <c r="D43" s="17">
        <v>70</v>
      </c>
      <c r="E43" s="17">
        <v>126</v>
      </c>
      <c r="F43" s="36"/>
      <c r="G43" s="46"/>
    </row>
    <row r="44" spans="1:7" ht="31.5">
      <c r="A44" s="23" t="s">
        <v>71</v>
      </c>
      <c r="B44" s="24" t="s">
        <v>72</v>
      </c>
      <c r="C44" s="25">
        <v>14000</v>
      </c>
      <c r="D44" s="17">
        <v>17256.4</v>
      </c>
      <c r="E44" s="17">
        <v>21468.1</v>
      </c>
      <c r="F44" s="36">
        <f t="shared" si="0"/>
        <v>53.34357142857144</v>
      </c>
      <c r="G44" s="46"/>
    </row>
    <row r="45" spans="1:7" ht="63">
      <c r="A45" s="23" t="s">
        <v>32</v>
      </c>
      <c r="B45" s="24" t="s">
        <v>33</v>
      </c>
      <c r="C45" s="25">
        <v>0</v>
      </c>
      <c r="D45" s="17">
        <v>0</v>
      </c>
      <c r="E45" s="17">
        <v>0.4</v>
      </c>
      <c r="F45" s="36"/>
      <c r="G45" s="46"/>
    </row>
    <row r="46" spans="1:7" ht="47.25">
      <c r="A46" s="23" t="s">
        <v>34</v>
      </c>
      <c r="B46" s="24" t="s">
        <v>35</v>
      </c>
      <c r="C46" s="25">
        <v>1050</v>
      </c>
      <c r="D46" s="17">
        <v>1050</v>
      </c>
      <c r="E46" s="17">
        <v>1092.2</v>
      </c>
      <c r="F46" s="36">
        <f t="shared" si="0"/>
        <v>4.019047619047626</v>
      </c>
      <c r="G46" s="46"/>
    </row>
    <row r="47" spans="1:7" ht="87.75" customHeight="1">
      <c r="A47" s="23" t="s">
        <v>63</v>
      </c>
      <c r="B47" s="24" t="s">
        <v>64</v>
      </c>
      <c r="C47" s="25">
        <v>500</v>
      </c>
      <c r="D47" s="17">
        <v>1035</v>
      </c>
      <c r="E47" s="17">
        <v>1223.4</v>
      </c>
      <c r="F47" s="36">
        <f t="shared" si="0"/>
        <v>144.68</v>
      </c>
      <c r="G47" s="46"/>
    </row>
    <row r="48" spans="1:7" ht="111.75" customHeight="1">
      <c r="A48" s="23" t="s">
        <v>157</v>
      </c>
      <c r="B48" s="27" t="s">
        <v>158</v>
      </c>
      <c r="C48" s="25">
        <v>7800</v>
      </c>
      <c r="D48" s="17">
        <v>7900</v>
      </c>
      <c r="E48" s="17">
        <v>10077.9</v>
      </c>
      <c r="F48" s="36">
        <f t="shared" si="0"/>
        <v>29.203846153846143</v>
      </c>
      <c r="G48" s="46"/>
    </row>
    <row r="49" spans="1:7" s="45" customFormat="1" ht="31.5">
      <c r="A49" s="20" t="s">
        <v>92</v>
      </c>
      <c r="B49" s="21" t="s">
        <v>36</v>
      </c>
      <c r="C49" s="22">
        <f>SUM(C50:C53)</f>
        <v>2622</v>
      </c>
      <c r="D49" s="32">
        <f>SUM(D50:D53)</f>
        <v>1198</v>
      </c>
      <c r="E49" s="32">
        <f>SUM(E50:E53)</f>
        <v>1297.1999999999998</v>
      </c>
      <c r="F49" s="36">
        <f t="shared" si="0"/>
        <v>-50.52631578947369</v>
      </c>
      <c r="G49" s="46" t="s">
        <v>208</v>
      </c>
    </row>
    <row r="50" spans="1:7" ht="31.5">
      <c r="A50" s="23" t="s">
        <v>93</v>
      </c>
      <c r="B50" s="24" t="s">
        <v>94</v>
      </c>
      <c r="C50" s="25">
        <v>242</v>
      </c>
      <c r="D50" s="17">
        <v>220</v>
      </c>
      <c r="E50" s="17">
        <v>268.1</v>
      </c>
      <c r="F50" s="36">
        <f t="shared" si="0"/>
        <v>10.785123966942152</v>
      </c>
      <c r="G50" s="46"/>
    </row>
    <row r="51" spans="1:7" ht="15.75">
      <c r="A51" s="23" t="s">
        <v>95</v>
      </c>
      <c r="B51" s="24" t="s">
        <v>96</v>
      </c>
      <c r="C51" s="25">
        <v>2380</v>
      </c>
      <c r="D51" s="17">
        <v>978</v>
      </c>
      <c r="E51" s="17">
        <v>1029</v>
      </c>
      <c r="F51" s="36">
        <f t="shared" si="0"/>
        <v>-56.76470588235294</v>
      </c>
      <c r="G51" s="46"/>
    </row>
    <row r="52" spans="1:7" ht="33.75" customHeight="1" hidden="1">
      <c r="A52" s="23" t="s">
        <v>147</v>
      </c>
      <c r="B52" s="24" t="s">
        <v>148</v>
      </c>
      <c r="C52" s="25"/>
      <c r="D52" s="17"/>
      <c r="E52" s="17"/>
      <c r="F52" s="36" t="e">
        <f t="shared" si="0"/>
        <v>#DIV/0!</v>
      </c>
      <c r="G52" s="46"/>
    </row>
    <row r="53" spans="1:7" ht="47.25">
      <c r="A53" s="29" t="s">
        <v>147</v>
      </c>
      <c r="B53" s="30" t="s">
        <v>148</v>
      </c>
      <c r="C53" s="17">
        <v>0</v>
      </c>
      <c r="D53" s="17">
        <v>0</v>
      </c>
      <c r="E53" s="17">
        <v>0.1</v>
      </c>
      <c r="F53" s="36"/>
      <c r="G53" s="46"/>
    </row>
    <row r="54" spans="1:7" s="45" customFormat="1" ht="47.25">
      <c r="A54" s="20" t="s">
        <v>37</v>
      </c>
      <c r="B54" s="21" t="s">
        <v>65</v>
      </c>
      <c r="C54" s="22">
        <f>SUM(C55:C57)</f>
        <v>527</v>
      </c>
      <c r="D54" s="32">
        <f>SUM(D55:D57)</f>
        <v>4235</v>
      </c>
      <c r="E54" s="32">
        <f>SUM(E55:E57)</f>
        <v>5705.6</v>
      </c>
      <c r="F54" s="36">
        <f t="shared" si="0"/>
        <v>982.6565464895637</v>
      </c>
      <c r="G54" s="46" t="s">
        <v>203</v>
      </c>
    </row>
    <row r="55" spans="1:7" ht="31.5">
      <c r="A55" s="23" t="s">
        <v>97</v>
      </c>
      <c r="B55" s="24" t="s">
        <v>98</v>
      </c>
      <c r="C55" s="25">
        <v>280</v>
      </c>
      <c r="D55" s="17">
        <v>990</v>
      </c>
      <c r="E55" s="17">
        <v>1180.3</v>
      </c>
      <c r="F55" s="36">
        <f t="shared" si="0"/>
        <v>321.5357142857143</v>
      </c>
      <c r="G55" s="46"/>
    </row>
    <row r="56" spans="1:7" ht="47.25">
      <c r="A56" s="23" t="s">
        <v>159</v>
      </c>
      <c r="B56" s="24" t="s">
        <v>160</v>
      </c>
      <c r="C56" s="25">
        <v>0</v>
      </c>
      <c r="D56" s="17">
        <v>521</v>
      </c>
      <c r="E56" s="17">
        <v>730.8</v>
      </c>
      <c r="F56" s="36"/>
      <c r="G56" s="46"/>
    </row>
    <row r="57" spans="1:7" ht="31.5">
      <c r="A57" s="23" t="s">
        <v>99</v>
      </c>
      <c r="B57" s="24" t="s">
        <v>100</v>
      </c>
      <c r="C57" s="25">
        <v>247</v>
      </c>
      <c r="D57" s="17">
        <v>2724</v>
      </c>
      <c r="E57" s="17">
        <v>3794.5</v>
      </c>
      <c r="F57" s="36">
        <f t="shared" si="0"/>
        <v>1436.2348178137652</v>
      </c>
      <c r="G57" s="46"/>
    </row>
    <row r="58" spans="1:7" s="45" customFormat="1" ht="31.5">
      <c r="A58" s="20" t="s">
        <v>38</v>
      </c>
      <c r="B58" s="21" t="s">
        <v>39</v>
      </c>
      <c r="C58" s="22">
        <f>SUM(C59:C67)</f>
        <v>113585</v>
      </c>
      <c r="D58" s="32">
        <f>SUM(D59:D67)</f>
        <v>108499.6</v>
      </c>
      <c r="E58" s="32">
        <f>SUM(E59:E67)</f>
        <v>131785.5</v>
      </c>
      <c r="F58" s="37">
        <f t="shared" si="0"/>
        <v>16.02368270458247</v>
      </c>
      <c r="G58" s="46" t="s">
        <v>200</v>
      </c>
    </row>
    <row r="59" spans="1:7" ht="78.75">
      <c r="A59" s="23" t="s">
        <v>52</v>
      </c>
      <c r="B59" s="24" t="s">
        <v>66</v>
      </c>
      <c r="C59" s="25">
        <v>57500</v>
      </c>
      <c r="D59" s="17">
        <v>35744</v>
      </c>
      <c r="E59" s="17">
        <v>38951</v>
      </c>
      <c r="F59" s="36">
        <f t="shared" si="0"/>
        <v>-32.259130434782605</v>
      </c>
      <c r="G59" s="46"/>
    </row>
    <row r="60" spans="1:7" ht="94.5">
      <c r="A60" s="29" t="s">
        <v>187</v>
      </c>
      <c r="B60" s="30" t="s">
        <v>188</v>
      </c>
      <c r="C60" s="17">
        <v>0</v>
      </c>
      <c r="D60" s="17">
        <v>10</v>
      </c>
      <c r="E60" s="17">
        <v>12.1</v>
      </c>
      <c r="F60" s="36"/>
      <c r="G60" s="46"/>
    </row>
    <row r="61" spans="1:7" ht="84" customHeight="1">
      <c r="A61" s="23" t="s">
        <v>161</v>
      </c>
      <c r="B61" s="27" t="s">
        <v>162</v>
      </c>
      <c r="C61" s="25">
        <v>100</v>
      </c>
      <c r="D61" s="17">
        <v>0</v>
      </c>
      <c r="E61" s="17">
        <v>0</v>
      </c>
      <c r="F61" s="36">
        <f t="shared" si="0"/>
        <v>-100</v>
      </c>
      <c r="G61" s="46"/>
    </row>
    <row r="62" spans="1:7" ht="101.25" customHeight="1">
      <c r="A62" s="23" t="s">
        <v>163</v>
      </c>
      <c r="B62" s="27" t="s">
        <v>164</v>
      </c>
      <c r="C62" s="25">
        <v>30</v>
      </c>
      <c r="D62" s="17">
        <v>4.8</v>
      </c>
      <c r="E62" s="17">
        <v>5.8</v>
      </c>
      <c r="F62" s="36">
        <f t="shared" si="0"/>
        <v>-80.66666666666667</v>
      </c>
      <c r="G62" s="46"/>
    </row>
    <row r="63" spans="1:7" ht="105.75" customHeight="1">
      <c r="A63" s="23" t="s">
        <v>165</v>
      </c>
      <c r="B63" s="27" t="s">
        <v>166</v>
      </c>
      <c r="C63" s="25">
        <v>0</v>
      </c>
      <c r="D63" s="17">
        <v>40</v>
      </c>
      <c r="E63" s="17">
        <v>183.8</v>
      </c>
      <c r="F63" s="36"/>
      <c r="G63" s="46"/>
    </row>
    <row r="64" spans="1:7" ht="47.25">
      <c r="A64" s="23" t="s">
        <v>53</v>
      </c>
      <c r="B64" s="24" t="s">
        <v>54</v>
      </c>
      <c r="C64" s="25">
        <v>35000</v>
      </c>
      <c r="D64" s="17">
        <v>35700.5</v>
      </c>
      <c r="E64" s="17">
        <v>49397.3</v>
      </c>
      <c r="F64" s="36">
        <f t="shared" si="0"/>
        <v>41.13514285714285</v>
      </c>
      <c r="G64" s="46"/>
    </row>
    <row r="65" spans="1:7" ht="63">
      <c r="A65" s="23" t="s">
        <v>55</v>
      </c>
      <c r="B65" s="24" t="s">
        <v>67</v>
      </c>
      <c r="C65" s="25">
        <v>19955</v>
      </c>
      <c r="D65" s="17">
        <v>31631.3</v>
      </c>
      <c r="E65" s="17">
        <v>37738.2</v>
      </c>
      <c r="F65" s="36">
        <f t="shared" si="0"/>
        <v>89.11651215234275</v>
      </c>
      <c r="G65" s="46"/>
    </row>
    <row r="66" spans="1:7" ht="94.5">
      <c r="A66" s="23" t="s">
        <v>108</v>
      </c>
      <c r="B66" s="27" t="s">
        <v>107</v>
      </c>
      <c r="C66" s="25">
        <v>1000</v>
      </c>
      <c r="D66" s="17">
        <v>3369</v>
      </c>
      <c r="E66" s="17">
        <v>3373.3</v>
      </c>
      <c r="F66" s="36">
        <f t="shared" si="0"/>
        <v>237.32999999999998</v>
      </c>
      <c r="G66" s="46"/>
    </row>
    <row r="67" spans="1:7" ht="72.75" customHeight="1">
      <c r="A67" s="23" t="s">
        <v>167</v>
      </c>
      <c r="B67" s="27" t="s">
        <v>168</v>
      </c>
      <c r="C67" s="25">
        <v>0</v>
      </c>
      <c r="D67" s="17">
        <v>2000</v>
      </c>
      <c r="E67" s="17">
        <v>2124</v>
      </c>
      <c r="F67" s="36"/>
      <c r="G67" s="46"/>
    </row>
    <row r="68" spans="1:7" s="45" customFormat="1" ht="51" customHeight="1">
      <c r="A68" s="20" t="s">
        <v>40</v>
      </c>
      <c r="B68" s="21" t="s">
        <v>41</v>
      </c>
      <c r="C68" s="22">
        <v>3391</v>
      </c>
      <c r="D68" s="32">
        <v>3211</v>
      </c>
      <c r="E68" s="32">
        <v>4817.4</v>
      </c>
      <c r="F68" s="37">
        <f t="shared" si="0"/>
        <v>42.06428782070185</v>
      </c>
      <c r="G68" s="46" t="s">
        <v>201</v>
      </c>
    </row>
    <row r="69" spans="1:7" s="45" customFormat="1" ht="78.75">
      <c r="A69" s="20" t="s">
        <v>42</v>
      </c>
      <c r="B69" s="21" t="s">
        <v>43</v>
      </c>
      <c r="C69" s="22">
        <f>SUM(C70:C72)</f>
        <v>0</v>
      </c>
      <c r="D69" s="32">
        <f>SUM(D70:D72)</f>
        <v>1764.8</v>
      </c>
      <c r="E69" s="32">
        <f>SUM(E70:E72)</f>
        <v>1765.1</v>
      </c>
      <c r="F69" s="36"/>
      <c r="G69" s="46" t="s">
        <v>202</v>
      </c>
    </row>
    <row r="70" spans="1:7" ht="31.5">
      <c r="A70" s="23" t="s">
        <v>68</v>
      </c>
      <c r="B70" s="24" t="s">
        <v>101</v>
      </c>
      <c r="C70" s="25">
        <v>0</v>
      </c>
      <c r="D70" s="17">
        <v>0</v>
      </c>
      <c r="E70" s="17">
        <v>0</v>
      </c>
      <c r="F70" s="36"/>
      <c r="G70" s="46"/>
    </row>
    <row r="71" spans="1:7" ht="15.75" hidden="1">
      <c r="A71" s="23" t="s">
        <v>69</v>
      </c>
      <c r="B71" s="24" t="s">
        <v>70</v>
      </c>
      <c r="C71" s="25"/>
      <c r="D71" s="17"/>
      <c r="E71" s="17"/>
      <c r="F71" s="36"/>
      <c r="G71" s="46"/>
    </row>
    <row r="72" spans="1:7" ht="31.5">
      <c r="A72" s="23" t="s">
        <v>169</v>
      </c>
      <c r="B72" s="24" t="s">
        <v>170</v>
      </c>
      <c r="C72" s="25">
        <v>0</v>
      </c>
      <c r="D72" s="17">
        <v>1764.8</v>
      </c>
      <c r="E72" s="17">
        <v>1765.1</v>
      </c>
      <c r="F72" s="36"/>
      <c r="G72" s="46"/>
    </row>
    <row r="73" spans="1:7" s="45" customFormat="1" ht="15.75">
      <c r="A73" s="11" t="s">
        <v>0</v>
      </c>
      <c r="B73" s="12" t="s">
        <v>11</v>
      </c>
      <c r="C73" s="2">
        <f>SUM(C74+C100+C101+C102)</f>
        <v>1658011.5999999999</v>
      </c>
      <c r="D73" s="32">
        <f>SUM(D74+D100+D101+D102)</f>
        <v>1720002.4</v>
      </c>
      <c r="E73" s="32">
        <f>SUM(E74+E100+E101+E102)</f>
        <v>1701652.8</v>
      </c>
      <c r="F73" s="36">
        <f aca="true" t="shared" si="1" ref="F73:F103">SUM(E73/C73)*100-100</f>
        <v>2.632140812525094</v>
      </c>
      <c r="G73" s="62"/>
    </row>
    <row r="74" spans="1:7" ht="47.25">
      <c r="A74" s="15" t="s">
        <v>2</v>
      </c>
      <c r="B74" s="16" t="s">
        <v>1</v>
      </c>
      <c r="C74" s="3">
        <f>SUM(C75+C79+C90+C96)</f>
        <v>1658011.5999999999</v>
      </c>
      <c r="D74" s="28">
        <f>SUM(D75+D79+D90+D96)</f>
        <v>1719982.4</v>
      </c>
      <c r="E74" s="28">
        <f>SUM(E75+E79+E90+E96)</f>
        <v>1704066.9</v>
      </c>
      <c r="F74" s="36">
        <f t="shared" si="1"/>
        <v>2.777742930145962</v>
      </c>
      <c r="G74" s="63"/>
    </row>
    <row r="75" spans="1:7" ht="31.5">
      <c r="A75" s="15" t="s">
        <v>111</v>
      </c>
      <c r="B75" s="16" t="s">
        <v>3</v>
      </c>
      <c r="C75" s="3">
        <f>SUM(C76+C77+C78)</f>
        <v>180066.3</v>
      </c>
      <c r="D75" s="28">
        <f>SUM(D76+D77+D78)</f>
        <v>219369.09999999998</v>
      </c>
      <c r="E75" s="28">
        <f>SUM(E76+E77+E78)</f>
        <v>219369.09999999998</v>
      </c>
      <c r="F75" s="36">
        <f t="shared" si="1"/>
        <v>21.826849332717984</v>
      </c>
      <c r="G75" s="14"/>
    </row>
    <row r="76" spans="1:7" s="48" customFormat="1" ht="15.75">
      <c r="A76" s="13" t="s">
        <v>112</v>
      </c>
      <c r="B76" s="14" t="s">
        <v>102</v>
      </c>
      <c r="C76" s="10">
        <v>163911</v>
      </c>
      <c r="D76" s="17">
        <v>163911</v>
      </c>
      <c r="E76" s="17">
        <v>163911</v>
      </c>
      <c r="F76" s="36">
        <f t="shared" si="1"/>
        <v>0</v>
      </c>
      <c r="G76" s="64"/>
    </row>
    <row r="77" spans="1:7" s="48" customFormat="1" ht="94.5">
      <c r="A77" s="13" t="s">
        <v>113</v>
      </c>
      <c r="B77" s="14" t="s">
        <v>4</v>
      </c>
      <c r="C77" s="10">
        <v>16155.3</v>
      </c>
      <c r="D77" s="17">
        <v>52124.8</v>
      </c>
      <c r="E77" s="17">
        <v>52124.8</v>
      </c>
      <c r="F77" s="36" t="s">
        <v>210</v>
      </c>
      <c r="G77" s="14" t="s">
        <v>209</v>
      </c>
    </row>
    <row r="78" spans="1:7" s="48" customFormat="1" ht="15.75">
      <c r="A78" s="13" t="s">
        <v>190</v>
      </c>
      <c r="B78" s="14" t="s">
        <v>191</v>
      </c>
      <c r="C78" s="10"/>
      <c r="D78" s="17">
        <v>3333.3</v>
      </c>
      <c r="E78" s="17">
        <v>3333.3</v>
      </c>
      <c r="F78" s="36"/>
      <c r="G78" s="64"/>
    </row>
    <row r="79" spans="1:7" ht="31.5">
      <c r="A79" s="15" t="s">
        <v>114</v>
      </c>
      <c r="B79" s="16" t="s">
        <v>5</v>
      </c>
      <c r="C79" s="3">
        <f>SUM(C80:C89)</f>
        <v>352604.39999999997</v>
      </c>
      <c r="D79" s="28">
        <f>SUM(D80:D89)</f>
        <v>349055.5</v>
      </c>
      <c r="E79" s="28">
        <f>SUM(E80:E89)</f>
        <v>342932.9</v>
      </c>
      <c r="F79" s="36">
        <f t="shared" si="1"/>
        <v>-2.742875585216737</v>
      </c>
      <c r="G79" s="63"/>
    </row>
    <row r="80" spans="1:7" s="48" customFormat="1" ht="31.5">
      <c r="A80" s="13" t="s">
        <v>129</v>
      </c>
      <c r="B80" s="14" t="s">
        <v>130</v>
      </c>
      <c r="C80" s="10"/>
      <c r="D80" s="17">
        <v>35079</v>
      </c>
      <c r="E80" s="17">
        <v>35079</v>
      </c>
      <c r="F80" s="66"/>
      <c r="G80" s="64"/>
    </row>
    <row r="81" spans="1:7" ht="126">
      <c r="A81" s="13" t="s">
        <v>115</v>
      </c>
      <c r="B81" s="14" t="s">
        <v>103</v>
      </c>
      <c r="C81" s="10">
        <v>18866</v>
      </c>
      <c r="D81" s="17">
        <v>33689.9</v>
      </c>
      <c r="E81" s="17">
        <v>30618.5</v>
      </c>
      <c r="F81" s="66">
        <f t="shared" si="1"/>
        <v>62.29460404961307</v>
      </c>
      <c r="G81" s="64" t="s">
        <v>211</v>
      </c>
    </row>
    <row r="82" spans="1:7" ht="78.75">
      <c r="A82" s="13" t="s">
        <v>181</v>
      </c>
      <c r="B82" s="14" t="s">
        <v>182</v>
      </c>
      <c r="C82" s="10">
        <v>97000</v>
      </c>
      <c r="D82" s="17">
        <v>19400</v>
      </c>
      <c r="E82" s="17">
        <v>19400</v>
      </c>
      <c r="F82" s="66">
        <f t="shared" si="1"/>
        <v>-80</v>
      </c>
      <c r="G82" s="64" t="s">
        <v>212</v>
      </c>
    </row>
    <row r="83" spans="1:7" ht="63">
      <c r="A83" s="13" t="s">
        <v>139</v>
      </c>
      <c r="B83" s="14" t="s">
        <v>140</v>
      </c>
      <c r="C83" s="10">
        <v>65337.4</v>
      </c>
      <c r="D83" s="17">
        <v>65337.4</v>
      </c>
      <c r="E83" s="17">
        <v>65036.5</v>
      </c>
      <c r="F83" s="66">
        <f t="shared" si="1"/>
        <v>-0.4605325586876745</v>
      </c>
      <c r="G83" s="64"/>
    </row>
    <row r="84" spans="1:7" ht="63">
      <c r="A84" s="13" t="s">
        <v>141</v>
      </c>
      <c r="B84" s="14" t="s">
        <v>142</v>
      </c>
      <c r="C84" s="10">
        <v>899.4</v>
      </c>
      <c r="D84" s="17">
        <v>899.4</v>
      </c>
      <c r="E84" s="17">
        <v>899.4</v>
      </c>
      <c r="F84" s="66">
        <f t="shared" si="1"/>
        <v>0</v>
      </c>
      <c r="G84" s="64"/>
    </row>
    <row r="85" spans="1:7" ht="31.5" customHeight="1">
      <c r="A85" s="13" t="s">
        <v>131</v>
      </c>
      <c r="B85" s="14" t="s">
        <v>132</v>
      </c>
      <c r="C85" s="10">
        <v>14294.3</v>
      </c>
      <c r="D85" s="17">
        <v>13990.7</v>
      </c>
      <c r="E85" s="17">
        <v>13236.1</v>
      </c>
      <c r="F85" s="66">
        <f t="shared" si="1"/>
        <v>-7.402950826553237</v>
      </c>
      <c r="G85" s="64"/>
    </row>
    <row r="86" spans="1:7" ht="31.5" customHeight="1">
      <c r="A86" s="13" t="s">
        <v>150</v>
      </c>
      <c r="B86" s="14" t="s">
        <v>149</v>
      </c>
      <c r="C86" s="10">
        <v>616.5</v>
      </c>
      <c r="D86" s="17">
        <v>616.5</v>
      </c>
      <c r="E86" s="17">
        <v>616.5</v>
      </c>
      <c r="F86" s="66">
        <f t="shared" si="1"/>
        <v>0</v>
      </c>
      <c r="G86" s="64"/>
    </row>
    <row r="87" spans="1:7" ht="47.25">
      <c r="A87" s="13" t="s">
        <v>117</v>
      </c>
      <c r="B87" s="14" t="s">
        <v>118</v>
      </c>
      <c r="C87" s="10">
        <v>79616.8</v>
      </c>
      <c r="D87" s="17">
        <v>75797</v>
      </c>
      <c r="E87" s="17">
        <v>75797</v>
      </c>
      <c r="F87" s="66">
        <f t="shared" si="1"/>
        <v>-4.797731132122877</v>
      </c>
      <c r="G87" s="64"/>
    </row>
    <row r="88" spans="1:7" ht="31.5">
      <c r="A88" s="13" t="s">
        <v>124</v>
      </c>
      <c r="B88" s="14" t="s">
        <v>125</v>
      </c>
      <c r="C88" s="10">
        <v>2559</v>
      </c>
      <c r="D88" s="17">
        <v>2322.4</v>
      </c>
      <c r="E88" s="17">
        <v>2322.4</v>
      </c>
      <c r="F88" s="66">
        <f t="shared" si="1"/>
        <v>-9.245799140289165</v>
      </c>
      <c r="G88" s="64"/>
    </row>
    <row r="89" spans="1:7" ht="220.5">
      <c r="A89" s="13" t="s">
        <v>116</v>
      </c>
      <c r="B89" s="14" t="s">
        <v>6</v>
      </c>
      <c r="C89" s="10">
        <v>73415</v>
      </c>
      <c r="D89" s="17">
        <v>101923.2</v>
      </c>
      <c r="E89" s="17">
        <v>99927.5</v>
      </c>
      <c r="F89" s="66">
        <f t="shared" si="1"/>
        <v>36.113192126949514</v>
      </c>
      <c r="G89" s="65" t="s">
        <v>214</v>
      </c>
    </row>
    <row r="90" spans="1:7" ht="31.5">
      <c r="A90" s="15" t="s">
        <v>119</v>
      </c>
      <c r="B90" s="16" t="s">
        <v>7</v>
      </c>
      <c r="C90" s="3">
        <f>SUM(C91:C95)</f>
        <v>1082128.7999999998</v>
      </c>
      <c r="D90" s="28">
        <f>SUM(D91:D95)</f>
        <v>1097804.4</v>
      </c>
      <c r="E90" s="28">
        <f>SUM(E91:E95)</f>
        <v>1090300</v>
      </c>
      <c r="F90" s="36">
        <f t="shared" si="1"/>
        <v>0.7551041983172553</v>
      </c>
      <c r="G90" s="63"/>
    </row>
    <row r="91" spans="1:7" ht="31.5">
      <c r="A91" s="13" t="s">
        <v>120</v>
      </c>
      <c r="B91" s="14" t="s">
        <v>8</v>
      </c>
      <c r="C91" s="10">
        <v>1039296.7</v>
      </c>
      <c r="D91" s="17">
        <v>1054972.3</v>
      </c>
      <c r="E91" s="17">
        <v>1053804.8</v>
      </c>
      <c r="F91" s="66">
        <f t="shared" si="1"/>
        <v>1.395953629026252</v>
      </c>
      <c r="G91" s="64"/>
    </row>
    <row r="92" spans="1:7" ht="78.75">
      <c r="A92" s="13" t="s">
        <v>121</v>
      </c>
      <c r="B92" s="14" t="s">
        <v>126</v>
      </c>
      <c r="C92" s="10">
        <v>35089.4</v>
      </c>
      <c r="D92" s="17">
        <v>35089.4</v>
      </c>
      <c r="E92" s="17">
        <v>28782.4</v>
      </c>
      <c r="F92" s="66">
        <f t="shared" si="1"/>
        <v>-17.97408904113493</v>
      </c>
      <c r="G92" s="65" t="s">
        <v>213</v>
      </c>
    </row>
    <row r="93" spans="1:7" ht="78.75">
      <c r="A93" s="13" t="s">
        <v>122</v>
      </c>
      <c r="B93" s="14" t="s">
        <v>73</v>
      </c>
      <c r="C93" s="10">
        <v>7222.3</v>
      </c>
      <c r="D93" s="17">
        <v>7222.3</v>
      </c>
      <c r="E93" s="17">
        <v>7222.3</v>
      </c>
      <c r="F93" s="66">
        <f t="shared" si="1"/>
        <v>0</v>
      </c>
      <c r="G93" s="64"/>
    </row>
    <row r="94" spans="1:7" ht="63">
      <c r="A94" s="13" t="s">
        <v>135</v>
      </c>
      <c r="B94" s="14" t="s">
        <v>136</v>
      </c>
      <c r="C94" s="10">
        <v>520.4</v>
      </c>
      <c r="D94" s="17">
        <v>520.4</v>
      </c>
      <c r="E94" s="17">
        <v>490.5</v>
      </c>
      <c r="F94" s="66">
        <f t="shared" si="1"/>
        <v>-5.745580322828587</v>
      </c>
      <c r="G94" s="64"/>
    </row>
    <row r="95" spans="1:7" ht="31.5" hidden="1">
      <c r="A95" s="5" t="s">
        <v>137</v>
      </c>
      <c r="B95" s="14" t="s">
        <v>138</v>
      </c>
      <c r="C95" s="10"/>
      <c r="D95" s="17"/>
      <c r="E95" s="17"/>
      <c r="F95" s="36" t="e">
        <f t="shared" si="1"/>
        <v>#DIV/0!</v>
      </c>
      <c r="G95" s="53"/>
    </row>
    <row r="96" spans="1:7" ht="15.75">
      <c r="A96" s="15" t="s">
        <v>143</v>
      </c>
      <c r="B96" s="16" t="s">
        <v>144</v>
      </c>
      <c r="C96" s="28">
        <f>SUM(C97:C99)</f>
        <v>43212.1</v>
      </c>
      <c r="D96" s="28">
        <f>SUM(D97:D99)</f>
        <v>53753.4</v>
      </c>
      <c r="E96" s="28">
        <f>SUM(E97:E99)</f>
        <v>51464.899999999994</v>
      </c>
      <c r="F96" s="36">
        <f t="shared" si="1"/>
        <v>19.09835439610663</v>
      </c>
      <c r="G96" s="63"/>
    </row>
    <row r="97" spans="1:7" ht="78.75">
      <c r="A97" s="13" t="s">
        <v>192</v>
      </c>
      <c r="B97" s="14" t="s">
        <v>193</v>
      </c>
      <c r="C97" s="17"/>
      <c r="D97" s="17">
        <v>2258.1</v>
      </c>
      <c r="E97" s="17">
        <v>2258.1</v>
      </c>
      <c r="F97" s="66"/>
      <c r="G97" s="64"/>
    </row>
    <row r="98" spans="1:7" s="50" customFormat="1" ht="63">
      <c r="A98" s="13" t="s">
        <v>145</v>
      </c>
      <c r="B98" s="14" t="s">
        <v>146</v>
      </c>
      <c r="C98" s="17">
        <v>43212.1</v>
      </c>
      <c r="D98" s="17">
        <v>44080.5</v>
      </c>
      <c r="E98" s="17">
        <v>41986.2</v>
      </c>
      <c r="F98" s="66">
        <f t="shared" si="1"/>
        <v>-2.8369368764767273</v>
      </c>
      <c r="G98" s="67"/>
    </row>
    <row r="99" spans="1:7" s="50" customFormat="1" ht="31.5">
      <c r="A99" s="13" t="s">
        <v>183</v>
      </c>
      <c r="B99" s="31" t="s">
        <v>184</v>
      </c>
      <c r="C99" s="17"/>
      <c r="D99" s="17">
        <v>7414.8</v>
      </c>
      <c r="E99" s="17">
        <v>7220.6</v>
      </c>
      <c r="F99" s="66"/>
      <c r="G99" s="67"/>
    </row>
    <row r="100" spans="1:7" s="45" customFormat="1" ht="15.75">
      <c r="A100" s="11" t="s">
        <v>109</v>
      </c>
      <c r="B100" s="12" t="s">
        <v>110</v>
      </c>
      <c r="C100" s="2"/>
      <c r="D100" s="32">
        <v>20</v>
      </c>
      <c r="E100" s="32">
        <v>20</v>
      </c>
      <c r="F100" s="36"/>
      <c r="G100" s="62"/>
    </row>
    <row r="101" spans="1:7" s="45" customFormat="1" ht="63.75">
      <c r="A101" s="11" t="s">
        <v>48</v>
      </c>
      <c r="B101" s="11" t="s">
        <v>49</v>
      </c>
      <c r="C101" s="2"/>
      <c r="D101" s="32"/>
      <c r="E101" s="32">
        <v>2394.8</v>
      </c>
      <c r="F101" s="36"/>
      <c r="G101" s="62"/>
    </row>
    <row r="102" spans="1:7" s="45" customFormat="1" ht="38.25">
      <c r="A102" s="11" t="s">
        <v>10</v>
      </c>
      <c r="B102" s="11" t="s">
        <v>9</v>
      </c>
      <c r="C102" s="2"/>
      <c r="D102" s="32"/>
      <c r="E102" s="32">
        <v>-4828.9</v>
      </c>
      <c r="F102" s="36"/>
      <c r="G102" s="62"/>
    </row>
    <row r="103" spans="1:7" s="50" customFormat="1" ht="16.5">
      <c r="A103" s="18"/>
      <c r="B103" s="19" t="s">
        <v>44</v>
      </c>
      <c r="C103" s="6">
        <f>C73+C8</f>
        <v>2728749.5999999996</v>
      </c>
      <c r="D103" s="34">
        <f>D73+D8</f>
        <v>2934005.2</v>
      </c>
      <c r="E103" s="34">
        <f>E73+E8</f>
        <v>2997369</v>
      </c>
      <c r="F103" s="37">
        <f t="shared" si="1"/>
        <v>9.84404725153236</v>
      </c>
      <c r="G103" s="49"/>
    </row>
  </sheetData>
  <sheetProtection/>
  <mergeCells count="10">
    <mergeCell ref="D5:D6"/>
    <mergeCell ref="F5:F6"/>
    <mergeCell ref="G5:G6"/>
    <mergeCell ref="A1:G1"/>
    <mergeCell ref="A2:G2"/>
    <mergeCell ref="A3:G3"/>
    <mergeCell ref="E5:E6"/>
    <mergeCell ref="A5:A6"/>
    <mergeCell ref="B5:B6"/>
    <mergeCell ref="C5:C6"/>
  </mergeCells>
  <printOptions/>
  <pageMargins left="0.31496062992125984" right="0.1968503937007874" top="0.1968503937007874" bottom="0.1968503937007874" header="0.5118110236220472" footer="0.5118110236220472"/>
  <pageSetup fitToHeight="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г.Октябрьский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Бюджетная инспекция</dc:creator>
  <cp:keywords/>
  <dc:description/>
  <cp:lastModifiedBy>User</cp:lastModifiedBy>
  <cp:lastPrinted>2022-07-18T05:29:21Z</cp:lastPrinted>
  <dcterms:created xsi:type="dcterms:W3CDTF">2012-06-05T11:43:43Z</dcterms:created>
  <dcterms:modified xsi:type="dcterms:W3CDTF">2023-04-17T06:15:17Z</dcterms:modified>
  <cp:category/>
  <cp:version/>
  <cp:contentType/>
  <cp:contentStatus/>
</cp:coreProperties>
</file>